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305" windowHeight="6990" tabRatio="855"/>
  </bookViews>
  <sheets>
    <sheet name="СП-По годам" sheetId="18" r:id="rId1"/>
  </sheets>
  <calcPr calcId="152511"/>
</workbook>
</file>

<file path=xl/calcChain.xml><?xml version="1.0" encoding="utf-8"?>
<calcChain xmlns="http://schemas.openxmlformats.org/spreadsheetml/2006/main">
  <c r="F34" i="18" l="1"/>
  <c r="F74" i="18" s="1"/>
  <c r="F7" i="18"/>
  <c r="F13" i="18" l="1"/>
  <c r="F12" i="18"/>
  <c r="F11" i="18"/>
  <c r="F10" i="18"/>
  <c r="F9" i="18"/>
  <c r="F8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D74" i="18"/>
  <c r="E74" i="18"/>
  <c r="F16" i="18"/>
  <c r="E71" i="18" l="1"/>
  <c r="E70" i="18"/>
  <c r="E69" i="18"/>
  <c r="E68" i="18"/>
  <c r="E67" i="18"/>
  <c r="E66" i="18"/>
  <c r="E65" i="18"/>
  <c r="D65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D41" i="18"/>
  <c r="E41" i="18" s="1"/>
  <c r="E40" i="18"/>
  <c r="E39" i="18"/>
  <c r="E38" i="18"/>
  <c r="D38" i="18"/>
  <c r="E37" i="18"/>
  <c r="E36" i="18"/>
  <c r="E35" i="18" l="1"/>
  <c r="D31" i="18"/>
  <c r="E31" i="18" s="1"/>
  <c r="D30" i="18"/>
  <c r="E30" i="18" s="1"/>
  <c r="D29" i="18"/>
  <c r="E29" i="18" s="1"/>
  <c r="E28" i="18"/>
  <c r="D28" i="18"/>
  <c r="E27" i="18"/>
  <c r="D27" i="18"/>
  <c r="E26" i="18"/>
  <c r="E25" i="18"/>
  <c r="E24" i="18"/>
  <c r="E23" i="18"/>
  <c r="E22" i="18"/>
  <c r="D22" i="18"/>
  <c r="E21" i="18"/>
  <c r="E20" i="18"/>
  <c r="E19" i="18"/>
  <c r="D19" i="18"/>
  <c r="E17" i="18"/>
  <c r="E18" i="18"/>
  <c r="E13" i="18" l="1"/>
  <c r="E12" i="18"/>
  <c r="E11" i="18"/>
  <c r="E10" i="18"/>
  <c r="E9" i="18"/>
  <c r="E8" i="18"/>
  <c r="F31" i="18" l="1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</calcChain>
</file>

<file path=xl/sharedStrings.xml><?xml version="1.0" encoding="utf-8"?>
<sst xmlns="http://schemas.openxmlformats.org/spreadsheetml/2006/main" count="128" uniqueCount="115">
  <si>
    <t>№ пп</t>
  </si>
  <si>
    <t>Номер ЛСР</t>
  </si>
  <si>
    <t>Вид работ</t>
  </si>
  <si>
    <t>Ст-ть работ в ценах 2018 года</t>
  </si>
  <si>
    <t>Ст-ть работ за вычетом непредвид. затрат Заказчика (1%)</t>
  </si>
  <si>
    <t>РАБОТЫ 2018 ГОДА</t>
  </si>
  <si>
    <t>РАБОТЫ 2019 ГОДА</t>
  </si>
  <si>
    <t>РАБОТЫ 2020 ГОДА</t>
  </si>
  <si>
    <t>СТОИМОСТЬ СУБПОДРЯДНЫХ РАБОТ С ПЕРЕСЧЕТОМ ПО ГОДАМ.</t>
  </si>
  <si>
    <t>ИТОГО ПО СУБПОДРЯДЧИК:</t>
  </si>
  <si>
    <t>Монолитные конструкции</t>
  </si>
  <si>
    <t>Кровля</t>
  </si>
  <si>
    <t>Стены и перегородки</t>
  </si>
  <si>
    <t>Полы</t>
  </si>
  <si>
    <t>Временная теплотрасса</t>
  </si>
  <si>
    <t>Двери, витражи, ворота</t>
  </si>
  <si>
    <t>Внутреннее электроснабжение и освещение</t>
  </si>
  <si>
    <t>Внутренее водоснабжение</t>
  </si>
  <si>
    <t>Внутреннее водоотведение</t>
  </si>
  <si>
    <t>Вентиляция</t>
  </si>
  <si>
    <t>Теплоснабжение</t>
  </si>
  <si>
    <t>Отопление</t>
  </si>
  <si>
    <t>Наружное электроснабжение и электроосвещение</t>
  </si>
  <si>
    <t>Резервное электроснабжение</t>
  </si>
  <si>
    <t>Сети связи</t>
  </si>
  <si>
    <t>Внутриплощадочные сети водопровода</t>
  </si>
  <si>
    <t>Внутриплощадочные сети канализации</t>
  </si>
  <si>
    <t xml:space="preserve">Внутриплощадочные тепловые сети </t>
  </si>
  <si>
    <t>Центральный тепловой пункт</t>
  </si>
  <si>
    <t>Отделка фасада</t>
  </si>
  <si>
    <t>Внутренние отделочные работы</t>
  </si>
  <si>
    <t>Индивидуальный тепловой пукт</t>
  </si>
  <si>
    <t>Система охранной и тревожной сигнализации</t>
  </si>
  <si>
    <t>Система контроля и управления доступом</t>
  </si>
  <si>
    <t>Система охранная телевизионная</t>
  </si>
  <si>
    <t>ОЗДС</t>
  </si>
  <si>
    <t>Автоматическая пожарная сигнализация и противопожарная автоматика</t>
  </si>
  <si>
    <t>СОУЭ</t>
  </si>
  <si>
    <t>СКС, ЛВС, АТС</t>
  </si>
  <si>
    <t>Радиофикация</t>
  </si>
  <si>
    <t>Система приема телевизионных программ</t>
  </si>
  <si>
    <t>Электрочасофикация</t>
  </si>
  <si>
    <t>Автоматика насосного оборудования</t>
  </si>
  <si>
    <t>Автоматика вентиляции и кондиционирования. Автоматика холодоснабжения</t>
  </si>
  <si>
    <t xml:space="preserve">Диспетчеризация </t>
  </si>
  <si>
    <t>Диспетчеризация лифтового оборудования</t>
  </si>
  <si>
    <t>Автоматика ИТП</t>
  </si>
  <si>
    <t>Вертикальный транспорт</t>
  </si>
  <si>
    <t>Устройство покрытий</t>
  </si>
  <si>
    <t xml:space="preserve">ПНР. Вертикальный транспорт </t>
  </si>
  <si>
    <t>ПНР. Внутриплощадочные кабельные сети</t>
  </si>
  <si>
    <t>ПНР. Система резервного электроснабжения</t>
  </si>
  <si>
    <t>ПНР. Вентиляция и кондиционирование</t>
  </si>
  <si>
    <t>02-01-02</t>
  </si>
  <si>
    <t>02-01-05</t>
  </si>
  <si>
    <t>06-05</t>
  </si>
  <si>
    <t>02-01-07</t>
  </si>
  <si>
    <t>04-01</t>
  </si>
  <si>
    <t>04-02</t>
  </si>
  <si>
    <t>02-01-04</t>
  </si>
  <si>
    <t>02-01-06</t>
  </si>
  <si>
    <t>02-01-15</t>
  </si>
  <si>
    <t>02-01-16</t>
  </si>
  <si>
    <t>02-01-17</t>
  </si>
  <si>
    <t>02-01-18</t>
  </si>
  <si>
    <t>02-01-19</t>
  </si>
  <si>
    <t>02-01-20</t>
  </si>
  <si>
    <t>02-01-21</t>
  </si>
  <si>
    <t>02-01-22</t>
  </si>
  <si>
    <t>02-01-23</t>
  </si>
  <si>
    <t>02-01-24</t>
  </si>
  <si>
    <t>02-01-25</t>
  </si>
  <si>
    <t>02-01-26</t>
  </si>
  <si>
    <t>02-01-27</t>
  </si>
  <si>
    <t>02-01-28</t>
  </si>
  <si>
    <t>02-01-29</t>
  </si>
  <si>
    <t>02-01-30</t>
  </si>
  <si>
    <t>02-01-32</t>
  </si>
  <si>
    <t>07-01</t>
  </si>
  <si>
    <t>09-01-03</t>
  </si>
  <si>
    <t>09-01-04</t>
  </si>
  <si>
    <t>09-01-05</t>
  </si>
  <si>
    <t>09-01-06</t>
  </si>
  <si>
    <t xml:space="preserve">Расчет 8 ООС табл. 11.1 и 11.2 </t>
  </si>
  <si>
    <t xml:space="preserve">Расчёт платежей за загрязнение атмосферного воздуха и размещение отходов в период строительства объекта </t>
  </si>
  <si>
    <t>Временные здания и сооружения</t>
  </si>
  <si>
    <t>ГСН-81-05-01-2001 п.4,2</t>
  </si>
  <si>
    <t>ОБЪЕКТ: Клиническая больница №1, Паталогоанатомический корпус.</t>
  </si>
  <si>
    <t>02-01-03(1)</t>
  </si>
  <si>
    <t>02-01-08(1)</t>
  </si>
  <si>
    <t>02-01-03(2)</t>
  </si>
  <si>
    <t>02-01-09(1)</t>
  </si>
  <si>
    <t>02-01-10(1)</t>
  </si>
  <si>
    <t>02-01-11(1)</t>
  </si>
  <si>
    <t>02-01-12(1)</t>
  </si>
  <si>
    <t>02-01-14(1)</t>
  </si>
  <si>
    <t>02-01-33(1)</t>
  </si>
  <si>
    <t>05-01(1)</t>
  </si>
  <si>
    <t>06-01(1)</t>
  </si>
  <si>
    <t>06-02(1)</t>
  </si>
  <si>
    <t>06-03(1)</t>
  </si>
  <si>
    <t>06-04(1)</t>
  </si>
  <si>
    <t>02-01-08(2)</t>
  </si>
  <si>
    <t>02-01-09(2)</t>
  </si>
  <si>
    <t>02-01-10(2)</t>
  </si>
  <si>
    <t>02-01-11(2)</t>
  </si>
  <si>
    <t>02-01-12(2)</t>
  </si>
  <si>
    <t>02-01-14(2)</t>
  </si>
  <si>
    <t>02-01-33(2)</t>
  </si>
  <si>
    <t>05-01(2)</t>
  </si>
  <si>
    <t>06-01(2)</t>
  </si>
  <si>
    <t>06-02(2)</t>
  </si>
  <si>
    <t>06-03(2)</t>
  </si>
  <si>
    <t>06-04(2)</t>
  </si>
  <si>
    <t>Ст-ть работ с коэфф. пересчета по годам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</si>
</sst>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49" fontId="6" fillId="0" borderId="0" xfId="4" applyNumberFormat="1" applyFont="1" applyAlignment="1">
      <alignment horizontal="center" vertical="center"/>
    </xf>
    <xf numFmtId="4" fontId="6" fillId="0" borderId="0" xfId="4" applyNumberFormat="1" applyFont="1" applyAlignment="1">
      <alignment horizontal="center" vertical="center"/>
    </xf>
    <xf numFmtId="0" fontId="6" fillId="0" borderId="0" xfId="4" applyFont="1" applyFill="1"/>
    <xf numFmtId="0" fontId="6" fillId="0" borderId="0" xfId="4" applyFont="1"/>
    <xf numFmtId="0" fontId="7" fillId="0" borderId="0" xfId="4" applyFont="1"/>
    <xf numFmtId="0" fontId="6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 wrapText="1"/>
    </xf>
    <xf numFmtId="49" fontId="5" fillId="0" borderId="0" xfId="4" applyNumberFormat="1" applyFont="1" applyAlignment="1">
      <alignment horizontal="center" vertical="center"/>
    </xf>
    <xf numFmtId="4" fontId="5" fillId="0" borderId="0" xfId="4" applyNumberFormat="1" applyFont="1" applyAlignment="1">
      <alignment horizontal="center" vertical="center"/>
    </xf>
    <xf numFmtId="0" fontId="5" fillId="0" borderId="0" xfId="4" applyFont="1" applyFill="1"/>
    <xf numFmtId="0" fontId="5" fillId="0" borderId="0" xfId="4" applyFont="1"/>
    <xf numFmtId="0" fontId="1" fillId="0" borderId="0" xfId="4"/>
    <xf numFmtId="0" fontId="6" fillId="0" borderId="10" xfId="4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 wrapText="1"/>
    </xf>
    <xf numFmtId="49" fontId="6" fillId="0" borderId="11" xfId="4" applyNumberFormat="1" applyFont="1" applyBorder="1" applyAlignment="1">
      <alignment horizontal="center" vertical="center"/>
    </xf>
    <xf numFmtId="4" fontId="6" fillId="0" borderId="11" xfId="4" applyNumberFormat="1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wrapText="1"/>
    </xf>
    <xf numFmtId="0" fontId="5" fillId="0" borderId="1" xfId="4" applyFont="1" applyBorder="1" applyAlignment="1">
      <alignment horizontal="center" vertical="center"/>
    </xf>
    <xf numFmtId="0" fontId="5" fillId="0" borderId="8" xfId="4" applyFont="1" applyBorder="1" applyAlignment="1">
      <alignment horizontal="center" vertical="center" wrapText="1"/>
    </xf>
    <xf numFmtId="49" fontId="5" fillId="0" borderId="8" xfId="4" applyNumberFormat="1" applyFont="1" applyBorder="1" applyAlignment="1">
      <alignment horizontal="center" vertical="center"/>
    </xf>
    <xf numFmtId="4" fontId="5" fillId="0" borderId="8" xfId="4" applyNumberFormat="1" applyFont="1" applyBorder="1" applyAlignment="1">
      <alignment horizontal="center" vertical="center"/>
    </xf>
    <xf numFmtId="0" fontId="5" fillId="0" borderId="9" xfId="4" applyFont="1" applyBorder="1" applyAlignment="1">
      <alignment horizontal="center" wrapText="1"/>
    </xf>
    <xf numFmtId="0" fontId="6" fillId="0" borderId="2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4" xfId="4" applyFont="1" applyBorder="1" applyAlignment="1">
      <alignment horizontal="right" vertical="center"/>
    </xf>
    <xf numFmtId="4" fontId="6" fillId="0" borderId="6" xfId="4" applyNumberFormat="1" applyFont="1" applyBorder="1"/>
    <xf numFmtId="0" fontId="5" fillId="0" borderId="2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left" vertical="center" wrapText="1"/>
    </xf>
    <xf numFmtId="4" fontId="5" fillId="0" borderId="4" xfId="4" applyNumberFormat="1" applyFont="1" applyFill="1" applyBorder="1" applyAlignment="1">
      <alignment horizontal="right" vertical="center"/>
    </xf>
    <xf numFmtId="4" fontId="5" fillId="0" borderId="6" xfId="4" applyNumberFormat="1" applyFont="1" applyFill="1" applyBorder="1" applyAlignment="1">
      <alignment horizontal="right"/>
    </xf>
    <xf numFmtId="4" fontId="5" fillId="0" borderId="6" xfId="4" applyNumberFormat="1" applyFont="1" applyBorder="1" applyAlignment="1">
      <alignment horizontal="right"/>
    </xf>
    <xf numFmtId="0" fontId="5" fillId="0" borderId="3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left" vertical="center" wrapText="1"/>
    </xf>
    <xf numFmtId="4" fontId="5" fillId="0" borderId="5" xfId="4" applyNumberFormat="1" applyFont="1" applyFill="1" applyBorder="1" applyAlignment="1">
      <alignment horizontal="right" vertical="center"/>
    </xf>
    <xf numFmtId="4" fontId="5" fillId="0" borderId="7" xfId="4" applyNumberFormat="1" applyFont="1" applyBorder="1" applyAlignment="1">
      <alignment horizontal="right"/>
    </xf>
    <xf numFmtId="0" fontId="5" fillId="0" borderId="1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left" vertical="center" wrapText="1"/>
    </xf>
    <xf numFmtId="4" fontId="5" fillId="0" borderId="8" xfId="4" applyNumberFormat="1" applyFont="1" applyFill="1" applyBorder="1" applyAlignment="1">
      <alignment horizontal="right" vertical="center"/>
    </xf>
    <xf numFmtId="4" fontId="5" fillId="0" borderId="9" xfId="4" applyNumberFormat="1" applyFont="1" applyBorder="1" applyAlignment="1">
      <alignment horizontal="right"/>
    </xf>
    <xf numFmtId="0" fontId="6" fillId="0" borderId="2" xfId="4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4" fontId="6" fillId="0" borderId="4" xfId="4" applyNumberFormat="1" applyFont="1" applyFill="1" applyBorder="1" applyAlignment="1">
      <alignment horizontal="right" vertical="center"/>
    </xf>
    <xf numFmtId="4" fontId="6" fillId="0" borderId="6" xfId="4" applyNumberFormat="1" applyFont="1" applyBorder="1" applyAlignment="1">
      <alignment horizontal="right"/>
    </xf>
    <xf numFmtId="4" fontId="5" fillId="0" borderId="6" xfId="4" applyNumberFormat="1" applyFont="1" applyBorder="1" applyAlignment="1">
      <alignment horizontal="right" vertical="center"/>
    </xf>
    <xf numFmtId="0" fontId="5" fillId="0" borderId="5" xfId="4" applyFont="1" applyFill="1" applyBorder="1" applyAlignment="1">
      <alignment horizontal="center" vertical="center"/>
    </xf>
    <xf numFmtId="4" fontId="6" fillId="0" borderId="7" xfId="4" applyNumberFormat="1" applyFont="1" applyBorder="1" applyAlignment="1">
      <alignment horizontal="right"/>
    </xf>
    <xf numFmtId="0" fontId="5" fillId="0" borderId="8" xfId="4" applyFont="1" applyFill="1" applyBorder="1" applyAlignment="1">
      <alignment horizontal="center" vertical="center"/>
    </xf>
    <xf numFmtId="4" fontId="6" fillId="0" borderId="9" xfId="4" applyNumberFormat="1" applyFont="1" applyBorder="1" applyAlignment="1">
      <alignment horizontal="right"/>
    </xf>
    <xf numFmtId="0" fontId="5" fillId="0" borderId="3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4" fontId="5" fillId="0" borderId="5" xfId="4" applyNumberFormat="1" applyFont="1" applyBorder="1" applyAlignment="1">
      <alignment horizontal="right" vertical="center"/>
    </xf>
    <xf numFmtId="4" fontId="5" fillId="0" borderId="8" xfId="4" applyNumberFormat="1" applyFont="1" applyBorder="1" applyAlignment="1">
      <alignment horizontal="right" vertical="center"/>
    </xf>
    <xf numFmtId="4" fontId="6" fillId="0" borderId="4" xfId="4" applyNumberFormat="1" applyFont="1" applyBorder="1" applyAlignment="1">
      <alignment horizontal="right" vertical="center"/>
    </xf>
    <xf numFmtId="0" fontId="5" fillId="0" borderId="8" xfId="4" applyFont="1" applyBorder="1" applyAlignment="1">
      <alignment horizontal="left" vertical="center" wrapText="1"/>
    </xf>
    <xf numFmtId="49" fontId="5" fillId="0" borderId="8" xfId="4" applyNumberFormat="1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49" fontId="6" fillId="0" borderId="4" xfId="4" applyNumberFormat="1" applyFont="1" applyBorder="1" applyAlignment="1">
      <alignment horizontal="center" vertical="center"/>
    </xf>
    <xf numFmtId="4" fontId="6" fillId="0" borderId="6" xfId="4" applyNumberFormat="1" applyFont="1" applyFill="1" applyBorder="1" applyAlignment="1">
      <alignment horizontal="right" vertical="center"/>
    </xf>
    <xf numFmtId="0" fontId="5" fillId="0" borderId="5" xfId="4" applyFont="1" applyBorder="1" applyAlignment="1">
      <alignment horizontal="center" vertical="center" wrapText="1"/>
    </xf>
    <xf numFmtId="49" fontId="5" fillId="0" borderId="5" xfId="4" applyNumberFormat="1" applyFont="1" applyBorder="1" applyAlignment="1">
      <alignment horizontal="center" vertical="center"/>
    </xf>
    <xf numFmtId="4" fontId="6" fillId="0" borderId="7" xfId="4" applyNumberFormat="1" applyFont="1" applyFill="1" applyBorder="1" applyAlignment="1">
      <alignment horizontal="right"/>
    </xf>
    <xf numFmtId="4" fontId="5" fillId="0" borderId="0" xfId="4" applyNumberFormat="1" applyFont="1"/>
    <xf numFmtId="0" fontId="5" fillId="0" borderId="13" xfId="4" applyFont="1" applyFill="1" applyBorder="1" applyAlignment="1">
      <alignment horizontal="center" vertical="center"/>
    </xf>
    <xf numFmtId="0" fontId="5" fillId="0" borderId="14" xfId="4" applyFont="1" applyFill="1" applyBorder="1" applyAlignment="1">
      <alignment horizontal="left" vertical="center" wrapText="1"/>
    </xf>
    <xf numFmtId="4" fontId="5" fillId="0" borderId="14" xfId="4" applyNumberFormat="1" applyFont="1" applyFill="1" applyBorder="1" applyAlignment="1">
      <alignment horizontal="right" vertical="center"/>
    </xf>
    <xf numFmtId="4" fontId="5" fillId="0" borderId="15" xfId="4" applyNumberFormat="1" applyFont="1" applyBorder="1" applyAlignment="1">
      <alignment horizontal="right"/>
    </xf>
    <xf numFmtId="4" fontId="5" fillId="0" borderId="15" xfId="4" applyNumberFormat="1" applyFont="1" applyBorder="1" applyAlignment="1">
      <alignment horizontal="right" vertical="center"/>
    </xf>
    <xf numFmtId="4" fontId="5" fillId="0" borderId="4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left" vertical="top" wrapText="1"/>
    </xf>
    <xf numFmtId="0" fontId="5" fillId="0" borderId="4" xfId="4" applyFont="1" applyBorder="1" applyAlignment="1">
      <alignment horizontal="left" vertical="top"/>
    </xf>
    <xf numFmtId="0" fontId="5" fillId="0" borderId="4" xfId="4" applyFont="1" applyBorder="1" applyAlignment="1">
      <alignment horizontal="right" vertical="center"/>
    </xf>
    <xf numFmtId="0" fontId="5" fillId="0" borderId="2" xfId="4" applyFont="1" applyBorder="1" applyAlignment="1">
      <alignment horizontal="center" vertical="center"/>
    </xf>
    <xf numFmtId="0" fontId="5" fillId="0" borderId="16" xfId="4" applyFont="1" applyBorder="1" applyAlignment="1">
      <alignment horizontal="left" vertical="top" wrapText="1"/>
    </xf>
    <xf numFmtId="49" fontId="5" fillId="0" borderId="6" xfId="4" applyNumberFormat="1" applyFont="1" applyFill="1" applyBorder="1" applyAlignment="1">
      <alignment horizontal="left" vertical="top"/>
    </xf>
    <xf numFmtId="49" fontId="5" fillId="0" borderId="15" xfId="4" applyNumberFormat="1" applyFont="1" applyFill="1" applyBorder="1" applyAlignment="1">
      <alignment horizontal="left" vertical="top"/>
    </xf>
    <xf numFmtId="49" fontId="5" fillId="0" borderId="5" xfId="4" applyNumberFormat="1" applyFont="1" applyFill="1" applyBorder="1" applyAlignment="1">
      <alignment horizontal="left" vertical="top"/>
    </xf>
    <xf numFmtId="49" fontId="5" fillId="0" borderId="8" xfId="4" applyNumberFormat="1" applyFont="1" applyFill="1" applyBorder="1" applyAlignment="1">
      <alignment horizontal="left" vertical="top"/>
    </xf>
    <xf numFmtId="0" fontId="6" fillId="0" borderId="4" xfId="4" applyFont="1" applyFill="1" applyBorder="1" applyAlignment="1">
      <alignment horizontal="left" vertical="top"/>
    </xf>
    <xf numFmtId="49" fontId="5" fillId="0" borderId="6" xfId="4" applyNumberFormat="1" applyFont="1" applyFill="1" applyBorder="1" applyAlignment="1">
      <alignment horizontal="left" vertical="top" wrapText="1"/>
    </xf>
    <xf numFmtId="49" fontId="5" fillId="0" borderId="15" xfId="4" applyNumberFormat="1" applyFont="1" applyFill="1" applyBorder="1" applyAlignment="1">
      <alignment horizontal="left" vertical="top" wrapText="1"/>
    </xf>
    <xf numFmtId="0" fontId="5" fillId="0" borderId="5" xfId="4" applyFont="1" applyFill="1" applyBorder="1" applyAlignment="1">
      <alignment horizontal="left" vertical="top"/>
    </xf>
    <xf numFmtId="0" fontId="5" fillId="0" borderId="8" xfId="4" applyFont="1" applyFill="1" applyBorder="1" applyAlignment="1">
      <alignment horizontal="left" vertical="top"/>
    </xf>
    <xf numFmtId="4" fontId="5" fillId="0" borderId="16" xfId="0" applyNumberFormat="1" applyFont="1" applyBorder="1"/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zoomScale="70" zoomScaleNormal="70" workbookViewId="0">
      <selection activeCell="F35" sqref="F35"/>
    </sheetView>
  </sheetViews>
  <sheetFormatPr defaultColWidth="8.7109375" defaultRowHeight="15.75" x14ac:dyDescent="0.25"/>
  <cols>
    <col min="1" max="1" width="4.5703125" style="9" customWidth="1"/>
    <col min="2" max="2" width="57.85546875" style="10" customWidth="1"/>
    <col min="3" max="3" width="21" style="11" customWidth="1"/>
    <col min="4" max="5" width="17" style="12" customWidth="1"/>
    <col min="6" max="6" width="16.85546875" style="13" customWidth="1"/>
    <col min="7" max="8" width="8.7109375" style="14"/>
    <col min="9" max="9" width="18.5703125" style="14" customWidth="1"/>
    <col min="10" max="13" width="8.7109375" style="14"/>
    <col min="14" max="16384" width="8.7109375" style="15"/>
  </cols>
  <sheetData>
    <row r="1" spans="1:13" s="7" customFormat="1" x14ac:dyDescent="0.25">
      <c r="A1" s="1" t="s">
        <v>87</v>
      </c>
      <c r="B1" s="2"/>
      <c r="C1" s="3"/>
      <c r="D1" s="4"/>
      <c r="E1" s="4"/>
      <c r="F1" s="5"/>
      <c r="G1" s="6"/>
      <c r="H1" s="6"/>
      <c r="I1" s="6"/>
      <c r="J1" s="6"/>
      <c r="K1" s="6"/>
      <c r="L1" s="6"/>
      <c r="M1" s="6"/>
    </row>
    <row r="2" spans="1:13" s="7" customFormat="1" x14ac:dyDescent="0.25">
      <c r="A2" s="8"/>
      <c r="B2" s="2"/>
      <c r="C2" s="3"/>
      <c r="D2" s="4"/>
      <c r="E2" s="4"/>
      <c r="F2" s="5"/>
      <c r="G2" s="6"/>
      <c r="H2" s="6"/>
      <c r="I2" s="6"/>
      <c r="J2" s="6"/>
      <c r="K2" s="6"/>
      <c r="L2" s="6"/>
      <c r="M2" s="6"/>
    </row>
    <row r="3" spans="1:13" s="7" customFormat="1" x14ac:dyDescent="0.25">
      <c r="A3" s="1" t="s">
        <v>8</v>
      </c>
      <c r="B3" s="2"/>
      <c r="C3" s="3"/>
      <c r="D3" s="4"/>
      <c r="E3" s="4"/>
      <c r="F3" s="5"/>
      <c r="G3" s="6"/>
      <c r="H3" s="6"/>
      <c r="I3" s="6"/>
      <c r="J3" s="6"/>
      <c r="K3" s="6"/>
      <c r="L3" s="6"/>
      <c r="M3" s="6"/>
    </row>
    <row r="4" spans="1:13" ht="16.5" thickBot="1" x14ac:dyDescent="0.3"/>
    <row r="5" spans="1:13" s="7" customFormat="1" ht="95.25" thickBot="1" x14ac:dyDescent="0.3">
      <c r="A5" s="16" t="s">
        <v>0</v>
      </c>
      <c r="B5" s="17" t="s">
        <v>2</v>
      </c>
      <c r="C5" s="18" t="s">
        <v>1</v>
      </c>
      <c r="D5" s="19" t="s">
        <v>3</v>
      </c>
      <c r="E5" s="19" t="s">
        <v>114</v>
      </c>
      <c r="F5" s="20" t="s">
        <v>4</v>
      </c>
      <c r="G5" s="6"/>
      <c r="H5" s="6"/>
      <c r="I5" s="6"/>
      <c r="J5" s="6"/>
      <c r="K5" s="6"/>
      <c r="L5" s="6"/>
      <c r="M5" s="6"/>
    </row>
    <row r="6" spans="1:13" x14ac:dyDescent="0.25">
      <c r="A6" s="21"/>
      <c r="B6" s="22"/>
      <c r="C6" s="23"/>
      <c r="D6" s="24"/>
      <c r="E6" s="24"/>
      <c r="F6" s="25"/>
    </row>
    <row r="7" spans="1:13" s="7" customFormat="1" x14ac:dyDescent="0.25">
      <c r="A7" s="26"/>
      <c r="B7" s="27" t="s">
        <v>5</v>
      </c>
      <c r="C7" s="27"/>
      <c r="D7" s="28"/>
      <c r="E7" s="28"/>
      <c r="F7" s="29">
        <f>SUM(F8:F13)</f>
        <v>68957729.35759294</v>
      </c>
      <c r="G7" s="6"/>
      <c r="H7" s="6"/>
      <c r="I7" s="6"/>
      <c r="J7" s="6"/>
      <c r="K7" s="6"/>
      <c r="L7" s="6"/>
      <c r="M7" s="6"/>
    </row>
    <row r="8" spans="1:13" s="7" customFormat="1" ht="30" x14ac:dyDescent="0.25">
      <c r="A8" s="75">
        <v>1</v>
      </c>
      <c r="B8" s="73" t="s">
        <v>85</v>
      </c>
      <c r="C8" s="76" t="s">
        <v>86</v>
      </c>
      <c r="D8" s="74">
        <v>2762743.874119842</v>
      </c>
      <c r="E8" s="74">
        <f t="shared" ref="E8:E13" si="0">D8</f>
        <v>2762743.874119842</v>
      </c>
      <c r="F8" s="47">
        <f t="shared" ref="F8:F13" si="1">E8*0.99</f>
        <v>2735116.4353786437</v>
      </c>
      <c r="G8" s="6"/>
      <c r="H8" s="6"/>
      <c r="I8" s="6"/>
      <c r="J8" s="6"/>
      <c r="K8" s="6"/>
      <c r="L8" s="6"/>
      <c r="M8" s="6"/>
    </row>
    <row r="9" spans="1:13" x14ac:dyDescent="0.25">
      <c r="A9" s="30">
        <v>2</v>
      </c>
      <c r="B9" s="31" t="s">
        <v>10</v>
      </c>
      <c r="C9" s="77" t="s">
        <v>53</v>
      </c>
      <c r="D9" s="32">
        <v>39314911.601368085</v>
      </c>
      <c r="E9" s="32">
        <f t="shared" si="0"/>
        <v>39314911.601368085</v>
      </c>
      <c r="F9" s="33">
        <f t="shared" si="1"/>
        <v>38921762.485354401</v>
      </c>
    </row>
    <row r="10" spans="1:13" x14ac:dyDescent="0.25">
      <c r="A10" s="30">
        <v>3</v>
      </c>
      <c r="B10" s="31" t="s">
        <v>11</v>
      </c>
      <c r="C10" s="77" t="s">
        <v>88</v>
      </c>
      <c r="D10" s="32">
        <v>4010202.4975999999</v>
      </c>
      <c r="E10" s="32">
        <f t="shared" si="0"/>
        <v>4010202.4975999999</v>
      </c>
      <c r="F10" s="34">
        <f t="shared" si="1"/>
        <v>3970100.4726239997</v>
      </c>
    </row>
    <row r="11" spans="1:13" x14ac:dyDescent="0.25">
      <c r="A11" s="66">
        <v>4</v>
      </c>
      <c r="B11" s="67" t="s">
        <v>12</v>
      </c>
      <c r="C11" s="77" t="s">
        <v>54</v>
      </c>
      <c r="D11" s="68">
        <v>5612665.6729164002</v>
      </c>
      <c r="E11" s="68">
        <f t="shared" si="0"/>
        <v>5612665.6729164002</v>
      </c>
      <c r="F11" s="69">
        <f t="shared" si="1"/>
        <v>5556539.0161872366</v>
      </c>
    </row>
    <row r="12" spans="1:13" x14ac:dyDescent="0.25">
      <c r="A12" s="66">
        <v>5</v>
      </c>
      <c r="B12" s="67" t="s">
        <v>13</v>
      </c>
      <c r="C12" s="78" t="s">
        <v>89</v>
      </c>
      <c r="D12" s="68">
        <v>15826016.550000001</v>
      </c>
      <c r="E12" s="68">
        <f t="shared" si="0"/>
        <v>15826016.550000001</v>
      </c>
      <c r="F12" s="69">
        <f t="shared" si="1"/>
        <v>15667756.384500001</v>
      </c>
    </row>
    <row r="13" spans="1:13" x14ac:dyDescent="0.25">
      <c r="A13" s="66">
        <v>6</v>
      </c>
      <c r="B13" s="67" t="s">
        <v>14</v>
      </c>
      <c r="C13" s="78" t="s">
        <v>55</v>
      </c>
      <c r="D13" s="68">
        <v>2127731.8823724003</v>
      </c>
      <c r="E13" s="68">
        <f t="shared" si="0"/>
        <v>2127731.8823724003</v>
      </c>
      <c r="F13" s="69">
        <f t="shared" si="1"/>
        <v>2106454.5635486762</v>
      </c>
    </row>
    <row r="14" spans="1:13" ht="16.5" thickBot="1" x14ac:dyDescent="0.3">
      <c r="A14" s="35"/>
      <c r="B14" s="36"/>
      <c r="C14" s="79"/>
      <c r="D14" s="37"/>
      <c r="E14" s="37"/>
      <c r="F14" s="38"/>
    </row>
    <row r="15" spans="1:13" x14ac:dyDescent="0.25">
      <c r="A15" s="39"/>
      <c r="B15" s="40"/>
      <c r="C15" s="80"/>
      <c r="D15" s="41"/>
      <c r="E15" s="41"/>
      <c r="F15" s="42"/>
    </row>
    <row r="16" spans="1:13" s="7" customFormat="1" x14ac:dyDescent="0.25">
      <c r="A16" s="43"/>
      <c r="B16" s="44" t="s">
        <v>6</v>
      </c>
      <c r="C16" s="81"/>
      <c r="D16" s="45"/>
      <c r="E16" s="45"/>
      <c r="F16" s="46">
        <f>SUM(F17:F31)</f>
        <v>29847009.764704946</v>
      </c>
      <c r="G16" s="6"/>
      <c r="H16" s="6"/>
      <c r="I16" s="6"/>
      <c r="J16" s="6"/>
      <c r="K16" s="6"/>
      <c r="L16" s="6"/>
      <c r="M16" s="6"/>
    </row>
    <row r="17" spans="1:9" x14ac:dyDescent="0.25">
      <c r="A17" s="30">
        <v>7</v>
      </c>
      <c r="B17" s="31" t="s">
        <v>11</v>
      </c>
      <c r="C17" s="77" t="s">
        <v>90</v>
      </c>
      <c r="D17" s="71">
        <v>458985.61</v>
      </c>
      <c r="E17" s="71">
        <f t="shared" ref="E17:E31" si="2">D17*1.044</f>
        <v>479180.97684000002</v>
      </c>
      <c r="F17" s="34">
        <f t="shared" ref="F17:F31" si="3">E17*0.99</f>
        <v>474389.16707160004</v>
      </c>
      <c r="I17" s="65"/>
    </row>
    <row r="18" spans="1:9" x14ac:dyDescent="0.25">
      <c r="A18" s="30">
        <v>8</v>
      </c>
      <c r="B18" s="31" t="s">
        <v>15</v>
      </c>
      <c r="C18" s="77" t="s">
        <v>56</v>
      </c>
      <c r="D18" s="32">
        <v>9134694.4763177205</v>
      </c>
      <c r="E18" s="32">
        <f t="shared" si="2"/>
        <v>9536621.0332757011</v>
      </c>
      <c r="F18" s="34">
        <f t="shared" si="3"/>
        <v>9441254.8229429442</v>
      </c>
    </row>
    <row r="19" spans="1:9" x14ac:dyDescent="0.25">
      <c r="A19" s="30">
        <v>9</v>
      </c>
      <c r="B19" s="31" t="s">
        <v>16</v>
      </c>
      <c r="C19" s="77" t="s">
        <v>91</v>
      </c>
      <c r="D19" s="32">
        <f>575674.62</f>
        <v>575674.62</v>
      </c>
      <c r="E19" s="32">
        <f t="shared" si="2"/>
        <v>601004.30327999999</v>
      </c>
      <c r="F19" s="34">
        <f t="shared" si="3"/>
        <v>594994.26024720003</v>
      </c>
    </row>
    <row r="20" spans="1:9" x14ac:dyDescent="0.25">
      <c r="A20" s="30">
        <v>10</v>
      </c>
      <c r="B20" s="31" t="s">
        <v>17</v>
      </c>
      <c r="C20" s="77" t="s">
        <v>92</v>
      </c>
      <c r="D20" s="32">
        <v>998426.54</v>
      </c>
      <c r="E20" s="32">
        <f t="shared" si="2"/>
        <v>1042357.3077600001</v>
      </c>
      <c r="F20" s="34">
        <f t="shared" si="3"/>
        <v>1031933.7346824001</v>
      </c>
    </row>
    <row r="21" spans="1:9" x14ac:dyDescent="0.25">
      <c r="A21" s="30">
        <v>11</v>
      </c>
      <c r="B21" s="31" t="s">
        <v>18</v>
      </c>
      <c r="C21" s="77" t="s">
        <v>93</v>
      </c>
      <c r="D21" s="32">
        <v>817244.21</v>
      </c>
      <c r="E21" s="32">
        <f t="shared" si="2"/>
        <v>853202.95524000004</v>
      </c>
      <c r="F21" s="34">
        <f t="shared" si="3"/>
        <v>844670.92568760004</v>
      </c>
    </row>
    <row r="22" spans="1:9" x14ac:dyDescent="0.25">
      <c r="A22" s="30">
        <v>12</v>
      </c>
      <c r="B22" s="31" t="s">
        <v>19</v>
      </c>
      <c r="C22" s="77" t="s">
        <v>94</v>
      </c>
      <c r="D22" s="32">
        <f>8975859.81</f>
        <v>8975859.8100000005</v>
      </c>
      <c r="E22" s="32">
        <f t="shared" si="2"/>
        <v>9370797.64164</v>
      </c>
      <c r="F22" s="34">
        <f t="shared" si="3"/>
        <v>9277089.6652236003</v>
      </c>
    </row>
    <row r="23" spans="1:9" x14ac:dyDescent="0.25">
      <c r="A23" s="30">
        <v>13</v>
      </c>
      <c r="B23" s="31" t="s">
        <v>20</v>
      </c>
      <c r="C23" s="77" t="s">
        <v>95</v>
      </c>
      <c r="D23" s="32">
        <v>209681.93</v>
      </c>
      <c r="E23" s="32">
        <f t="shared" si="2"/>
        <v>218907.93492</v>
      </c>
      <c r="F23" s="34">
        <f t="shared" si="3"/>
        <v>216718.85557079999</v>
      </c>
    </row>
    <row r="24" spans="1:9" x14ac:dyDescent="0.25">
      <c r="A24" s="30">
        <v>14</v>
      </c>
      <c r="B24" s="31" t="s">
        <v>21</v>
      </c>
      <c r="C24" s="77" t="s">
        <v>96</v>
      </c>
      <c r="D24" s="32">
        <v>2018396.72</v>
      </c>
      <c r="E24" s="32">
        <f t="shared" si="2"/>
        <v>2107206.1756799999</v>
      </c>
      <c r="F24" s="34">
        <f t="shared" si="3"/>
        <v>2086134.1139231999</v>
      </c>
    </row>
    <row r="25" spans="1:9" x14ac:dyDescent="0.25">
      <c r="A25" s="30">
        <v>15</v>
      </c>
      <c r="B25" s="31" t="s">
        <v>22</v>
      </c>
      <c r="C25" s="77" t="s">
        <v>57</v>
      </c>
      <c r="D25" s="32">
        <v>799825.54828680004</v>
      </c>
      <c r="E25" s="32">
        <f t="shared" si="2"/>
        <v>835017.87241141929</v>
      </c>
      <c r="F25" s="34">
        <f t="shared" si="3"/>
        <v>826667.69368730509</v>
      </c>
    </row>
    <row r="26" spans="1:9" x14ac:dyDescent="0.25">
      <c r="A26" s="30">
        <v>16</v>
      </c>
      <c r="B26" s="31" t="s">
        <v>23</v>
      </c>
      <c r="C26" s="82" t="s">
        <v>58</v>
      </c>
      <c r="D26" s="32">
        <v>812527.36331040016</v>
      </c>
      <c r="E26" s="32">
        <f t="shared" si="2"/>
        <v>848278.56729605782</v>
      </c>
      <c r="F26" s="47">
        <f t="shared" si="3"/>
        <v>839795.78162309725</v>
      </c>
    </row>
    <row r="27" spans="1:9" x14ac:dyDescent="0.25">
      <c r="A27" s="66">
        <v>17</v>
      </c>
      <c r="B27" s="67" t="s">
        <v>24</v>
      </c>
      <c r="C27" s="83" t="s">
        <v>97</v>
      </c>
      <c r="D27" s="68">
        <f>230084.19</f>
        <v>230084.19</v>
      </c>
      <c r="E27" s="68">
        <f t="shared" si="2"/>
        <v>240207.89436000001</v>
      </c>
      <c r="F27" s="70">
        <f t="shared" si="3"/>
        <v>237805.8154164</v>
      </c>
    </row>
    <row r="28" spans="1:9" x14ac:dyDescent="0.25">
      <c r="A28" s="66">
        <v>18</v>
      </c>
      <c r="B28" s="67" t="s">
        <v>25</v>
      </c>
      <c r="C28" s="83" t="s">
        <v>98</v>
      </c>
      <c r="D28" s="68">
        <f>310599.39</f>
        <v>310599.39</v>
      </c>
      <c r="E28" s="68">
        <f t="shared" si="2"/>
        <v>324265.76316000003</v>
      </c>
      <c r="F28" s="70">
        <f t="shared" si="3"/>
        <v>321023.10552840005</v>
      </c>
    </row>
    <row r="29" spans="1:9" x14ac:dyDescent="0.25">
      <c r="A29" s="66">
        <v>19</v>
      </c>
      <c r="B29" s="67" t="s">
        <v>26</v>
      </c>
      <c r="C29" s="83" t="s">
        <v>99</v>
      </c>
      <c r="D29" s="68">
        <f>1611683.19</f>
        <v>1611683.19</v>
      </c>
      <c r="E29" s="68">
        <f t="shared" si="2"/>
        <v>1682597.2503599999</v>
      </c>
      <c r="F29" s="70">
        <f t="shared" si="3"/>
        <v>1665771.2778564</v>
      </c>
    </row>
    <row r="30" spans="1:9" x14ac:dyDescent="0.25">
      <c r="A30" s="66">
        <v>20</v>
      </c>
      <c r="B30" s="67" t="s">
        <v>27</v>
      </c>
      <c r="C30" s="83" t="s">
        <v>100</v>
      </c>
      <c r="D30" s="68">
        <f>1616438.97</f>
        <v>1616438.97</v>
      </c>
      <c r="E30" s="68">
        <f t="shared" si="2"/>
        <v>1687562.28468</v>
      </c>
      <c r="F30" s="70">
        <f t="shared" si="3"/>
        <v>1670686.6618332001</v>
      </c>
    </row>
    <row r="31" spans="1:9" x14ac:dyDescent="0.25">
      <c r="A31" s="66">
        <v>21</v>
      </c>
      <c r="B31" s="67" t="s">
        <v>28</v>
      </c>
      <c r="C31" s="83" t="s">
        <v>101</v>
      </c>
      <c r="D31" s="68">
        <f>307745.93</f>
        <v>307745.93</v>
      </c>
      <c r="E31" s="68">
        <f t="shared" si="2"/>
        <v>321286.75092000002</v>
      </c>
      <c r="F31" s="70">
        <f t="shared" si="3"/>
        <v>318073.88341080002</v>
      </c>
    </row>
    <row r="32" spans="1:9" ht="16.5" thickBot="1" x14ac:dyDescent="0.3">
      <c r="A32" s="35"/>
      <c r="B32" s="48"/>
      <c r="C32" s="84"/>
      <c r="D32" s="37"/>
      <c r="E32" s="37"/>
      <c r="F32" s="49"/>
    </row>
    <row r="33" spans="1:13" x14ac:dyDescent="0.25">
      <c r="A33" s="39"/>
      <c r="B33" s="50"/>
      <c r="C33" s="85"/>
      <c r="D33" s="41"/>
      <c r="E33" s="41"/>
      <c r="F33" s="51"/>
    </row>
    <row r="34" spans="1:13" s="7" customFormat="1" x14ac:dyDescent="0.25">
      <c r="A34" s="43"/>
      <c r="B34" s="44" t="s">
        <v>7</v>
      </c>
      <c r="C34" s="81"/>
      <c r="D34" s="45"/>
      <c r="E34" s="45"/>
      <c r="F34" s="46">
        <f>SUM(F35:F71)</f>
        <v>98310986.886805713</v>
      </c>
      <c r="G34" s="6"/>
      <c r="H34" s="6"/>
      <c r="I34" s="6"/>
      <c r="J34" s="6"/>
      <c r="K34" s="6"/>
      <c r="L34" s="6"/>
      <c r="M34" s="6"/>
    </row>
    <row r="35" spans="1:13" x14ac:dyDescent="0.25">
      <c r="A35" s="30">
        <v>22</v>
      </c>
      <c r="B35" s="31" t="s">
        <v>29</v>
      </c>
      <c r="C35" s="77" t="s">
        <v>59</v>
      </c>
      <c r="D35" s="32">
        <v>9134123.7835084014</v>
      </c>
      <c r="E35" s="32">
        <f t="shared" ref="E35:E71" si="4">D35*1.044*1.042</f>
        <v>9936538.2896420471</v>
      </c>
      <c r="F35" s="34">
        <f t="shared" ref="F35:F71" si="5">E35*0.99</f>
        <v>9837172.9067456257</v>
      </c>
    </row>
    <row r="36" spans="1:13" x14ac:dyDescent="0.25">
      <c r="A36" s="30">
        <v>23</v>
      </c>
      <c r="B36" s="31" t="s">
        <v>30</v>
      </c>
      <c r="C36" s="82" t="s">
        <v>60</v>
      </c>
      <c r="D36" s="32">
        <v>16337024.132135998</v>
      </c>
      <c r="E36" s="32">
        <f t="shared" si="4"/>
        <v>17772199.028095882</v>
      </c>
      <c r="F36" s="34">
        <f t="shared" si="5"/>
        <v>17594477.037814923</v>
      </c>
    </row>
    <row r="37" spans="1:13" x14ac:dyDescent="0.25">
      <c r="A37" s="30">
        <v>24</v>
      </c>
      <c r="B37" s="31" t="s">
        <v>13</v>
      </c>
      <c r="C37" s="82" t="s">
        <v>102</v>
      </c>
      <c r="D37" s="32">
        <v>15826016.550000001</v>
      </c>
      <c r="E37" s="32">
        <f t="shared" si="4"/>
        <v>17216300.4518844</v>
      </c>
      <c r="F37" s="34">
        <f t="shared" si="5"/>
        <v>17044137.447365556</v>
      </c>
    </row>
    <row r="38" spans="1:13" x14ac:dyDescent="0.25">
      <c r="A38" s="30">
        <v>25</v>
      </c>
      <c r="B38" s="31" t="s">
        <v>16</v>
      </c>
      <c r="C38" s="82" t="s">
        <v>103</v>
      </c>
      <c r="D38" s="32">
        <f>12537642.71</f>
        <v>12537642.710000001</v>
      </c>
      <c r="E38" s="32">
        <f t="shared" si="4"/>
        <v>13639049.546788082</v>
      </c>
      <c r="F38" s="34">
        <f t="shared" si="5"/>
        <v>13502659.051320201</v>
      </c>
    </row>
    <row r="39" spans="1:13" x14ac:dyDescent="0.25">
      <c r="A39" s="30">
        <v>26</v>
      </c>
      <c r="B39" s="31" t="s">
        <v>17</v>
      </c>
      <c r="C39" s="82" t="s">
        <v>104</v>
      </c>
      <c r="D39" s="32">
        <v>998426.54</v>
      </c>
      <c r="E39" s="32">
        <f t="shared" si="4"/>
        <v>1086136.3146859203</v>
      </c>
      <c r="F39" s="34">
        <f t="shared" si="5"/>
        <v>1075274.951539061</v>
      </c>
    </row>
    <row r="40" spans="1:13" x14ac:dyDescent="0.25">
      <c r="A40" s="66">
        <v>27</v>
      </c>
      <c r="B40" s="67" t="s">
        <v>18</v>
      </c>
      <c r="C40" s="83" t="s">
        <v>105</v>
      </c>
      <c r="D40" s="32">
        <v>817244.21</v>
      </c>
      <c r="E40" s="68">
        <f t="shared" si="4"/>
        <v>889037.47936008009</v>
      </c>
      <c r="F40" s="69">
        <f t="shared" si="5"/>
        <v>880147.10456647933</v>
      </c>
    </row>
    <row r="41" spans="1:13" x14ac:dyDescent="0.25">
      <c r="A41" s="66">
        <v>28</v>
      </c>
      <c r="B41" s="67" t="s">
        <v>19</v>
      </c>
      <c r="C41" s="83" t="s">
        <v>106</v>
      </c>
      <c r="D41" s="32">
        <f>8975859.81</f>
        <v>8975859.8100000005</v>
      </c>
      <c r="E41" s="68">
        <f t="shared" si="4"/>
        <v>9764371.1425888799</v>
      </c>
      <c r="F41" s="69">
        <f t="shared" si="5"/>
        <v>9666727.4311629906</v>
      </c>
    </row>
    <row r="42" spans="1:13" x14ac:dyDescent="0.25">
      <c r="A42" s="66">
        <v>29</v>
      </c>
      <c r="B42" s="67" t="s">
        <v>20</v>
      </c>
      <c r="C42" s="83" t="s">
        <v>107</v>
      </c>
      <c r="D42" s="68">
        <v>209681.93</v>
      </c>
      <c r="E42" s="68">
        <f t="shared" si="4"/>
        <v>228102.06818664001</v>
      </c>
      <c r="F42" s="69">
        <f t="shared" si="5"/>
        <v>225821.0475047736</v>
      </c>
    </row>
    <row r="43" spans="1:13" x14ac:dyDescent="0.25">
      <c r="A43" s="66">
        <v>30</v>
      </c>
      <c r="B43" s="67" t="s">
        <v>31</v>
      </c>
      <c r="C43" s="83" t="s">
        <v>61</v>
      </c>
      <c r="D43" s="86">
        <v>4228644.3711035196</v>
      </c>
      <c r="E43" s="68">
        <f t="shared" si="4"/>
        <v>4600122.3218162218</v>
      </c>
      <c r="F43" s="69">
        <f t="shared" si="5"/>
        <v>4554121.0985980593</v>
      </c>
    </row>
    <row r="44" spans="1:13" x14ac:dyDescent="0.25">
      <c r="A44" s="66">
        <v>31</v>
      </c>
      <c r="B44" s="67" t="s">
        <v>32</v>
      </c>
      <c r="C44" s="83" t="s">
        <v>62</v>
      </c>
      <c r="D44" s="86">
        <v>13931.873786</v>
      </c>
      <c r="E44" s="68">
        <f t="shared" si="4"/>
        <v>15155.761034352528</v>
      </c>
      <c r="F44" s="69">
        <f t="shared" si="5"/>
        <v>15004.203424009003</v>
      </c>
    </row>
    <row r="45" spans="1:13" x14ac:dyDescent="0.25">
      <c r="A45" s="66">
        <v>32</v>
      </c>
      <c r="B45" s="67" t="s">
        <v>33</v>
      </c>
      <c r="C45" s="83" t="s">
        <v>63</v>
      </c>
      <c r="D45" s="68">
        <v>357077.96925359999</v>
      </c>
      <c r="E45" s="68">
        <f t="shared" si="4"/>
        <v>388446.55469659029</v>
      </c>
      <c r="F45" s="69">
        <f t="shared" si="5"/>
        <v>384562.0891496244</v>
      </c>
    </row>
    <row r="46" spans="1:13" x14ac:dyDescent="0.25">
      <c r="A46" s="66">
        <v>33</v>
      </c>
      <c r="B46" s="67" t="s">
        <v>34</v>
      </c>
      <c r="C46" s="83" t="s">
        <v>64</v>
      </c>
      <c r="D46" s="68">
        <v>1052422.9991916001</v>
      </c>
      <c r="E46" s="68">
        <f t="shared" si="4"/>
        <v>1144876.2548245839</v>
      </c>
      <c r="F46" s="69">
        <f t="shared" si="5"/>
        <v>1133427.4922763379</v>
      </c>
    </row>
    <row r="47" spans="1:13" x14ac:dyDescent="0.25">
      <c r="A47" s="66">
        <v>34</v>
      </c>
      <c r="B47" s="67" t="s">
        <v>35</v>
      </c>
      <c r="C47" s="83" t="s">
        <v>65</v>
      </c>
      <c r="D47" s="68">
        <v>196660.38735960002</v>
      </c>
      <c r="E47" s="68">
        <f t="shared" si="4"/>
        <v>213936.60906836618</v>
      </c>
      <c r="F47" s="69">
        <f t="shared" si="5"/>
        <v>211797.2429776825</v>
      </c>
    </row>
    <row r="48" spans="1:13" ht="30" x14ac:dyDescent="0.25">
      <c r="A48" s="66">
        <v>35</v>
      </c>
      <c r="B48" s="67" t="s">
        <v>36</v>
      </c>
      <c r="C48" s="83" t="s">
        <v>66</v>
      </c>
      <c r="D48" s="68">
        <v>1212917.3779872002</v>
      </c>
      <c r="E48" s="68">
        <f t="shared" si="4"/>
        <v>1319469.7438086197</v>
      </c>
      <c r="F48" s="69">
        <f t="shared" si="5"/>
        <v>1306275.0463705335</v>
      </c>
    </row>
    <row r="49" spans="1:6" x14ac:dyDescent="0.25">
      <c r="A49" s="66">
        <v>36</v>
      </c>
      <c r="B49" s="67" t="s">
        <v>37</v>
      </c>
      <c r="C49" s="83" t="s">
        <v>67</v>
      </c>
      <c r="D49" s="86">
        <v>361654.37092360004</v>
      </c>
      <c r="E49" s="68">
        <f t="shared" si="4"/>
        <v>393424.98410049651</v>
      </c>
      <c r="F49" s="69">
        <f t="shared" si="5"/>
        <v>389490.73425949155</v>
      </c>
    </row>
    <row r="50" spans="1:6" x14ac:dyDescent="0.25">
      <c r="A50" s="66">
        <v>37</v>
      </c>
      <c r="B50" s="67" t="s">
        <v>38</v>
      </c>
      <c r="C50" s="83" t="s">
        <v>68</v>
      </c>
      <c r="D50" s="68">
        <v>2222697.7188280001</v>
      </c>
      <c r="E50" s="68">
        <f t="shared" si="4"/>
        <v>2417957.2680316027</v>
      </c>
      <c r="F50" s="69">
        <f t="shared" si="5"/>
        <v>2393777.6953512868</v>
      </c>
    </row>
    <row r="51" spans="1:6" x14ac:dyDescent="0.25">
      <c r="A51" s="66">
        <v>38</v>
      </c>
      <c r="B51" s="67" t="s">
        <v>39</v>
      </c>
      <c r="C51" s="83" t="s">
        <v>69</v>
      </c>
      <c r="D51" s="68">
        <v>87905.63142759999</v>
      </c>
      <c r="E51" s="68">
        <f t="shared" si="4"/>
        <v>95627.965337251808</v>
      </c>
      <c r="F51" s="69">
        <f t="shared" si="5"/>
        <v>94671.685683879288</v>
      </c>
    </row>
    <row r="52" spans="1:6" x14ac:dyDescent="0.25">
      <c r="A52" s="66">
        <v>39</v>
      </c>
      <c r="B52" s="67" t="s">
        <v>40</v>
      </c>
      <c r="C52" s="83" t="s">
        <v>70</v>
      </c>
      <c r="D52" s="68">
        <v>29248.659103200007</v>
      </c>
      <c r="E52" s="68">
        <f t="shared" si="4"/>
        <v>31818.095308097923</v>
      </c>
      <c r="F52" s="69">
        <f t="shared" si="5"/>
        <v>31499.914355016943</v>
      </c>
    </row>
    <row r="53" spans="1:6" x14ac:dyDescent="0.25">
      <c r="A53" s="66">
        <v>40</v>
      </c>
      <c r="B53" s="67" t="s">
        <v>41</v>
      </c>
      <c r="C53" s="83" t="s">
        <v>71</v>
      </c>
      <c r="D53" s="68">
        <v>996052.34542520007</v>
      </c>
      <c r="E53" s="68">
        <f t="shared" si="4"/>
        <v>1083553.551866113</v>
      </c>
      <c r="F53" s="69">
        <f t="shared" si="5"/>
        <v>1072718.0163474518</v>
      </c>
    </row>
    <row r="54" spans="1:6" x14ac:dyDescent="0.25">
      <c r="A54" s="66">
        <v>41</v>
      </c>
      <c r="B54" s="67" t="s">
        <v>42</v>
      </c>
      <c r="C54" s="83" t="s">
        <v>72</v>
      </c>
      <c r="D54" s="68">
        <v>107163.05312960001</v>
      </c>
      <c r="E54" s="68">
        <f t="shared" si="4"/>
        <v>116577.11302092913</v>
      </c>
      <c r="F54" s="69">
        <f t="shared" si="5"/>
        <v>115411.34189071984</v>
      </c>
    </row>
    <row r="55" spans="1:6" ht="30" x14ac:dyDescent="0.25">
      <c r="A55" s="66">
        <v>42</v>
      </c>
      <c r="B55" s="67" t="s">
        <v>43</v>
      </c>
      <c r="C55" s="83" t="s">
        <v>73</v>
      </c>
      <c r="D55" s="68">
        <v>737104.24003600003</v>
      </c>
      <c r="E55" s="68">
        <f t="shared" si="4"/>
        <v>801857.37331468263</v>
      </c>
      <c r="F55" s="69">
        <f t="shared" si="5"/>
        <v>793838.79958153574</v>
      </c>
    </row>
    <row r="56" spans="1:6" x14ac:dyDescent="0.25">
      <c r="A56" s="66">
        <v>43</v>
      </c>
      <c r="B56" s="67" t="s">
        <v>44</v>
      </c>
      <c r="C56" s="83" t="s">
        <v>74</v>
      </c>
      <c r="D56" s="68">
        <v>175759.46012359997</v>
      </c>
      <c r="E56" s="68">
        <f t="shared" si="4"/>
        <v>191199.57717653798</v>
      </c>
      <c r="F56" s="69">
        <f t="shared" si="5"/>
        <v>189287.58140477259</v>
      </c>
    </row>
    <row r="57" spans="1:6" x14ac:dyDescent="0.25">
      <c r="A57" s="66">
        <v>44</v>
      </c>
      <c r="B57" s="67" t="s">
        <v>45</v>
      </c>
      <c r="C57" s="83" t="s">
        <v>75</v>
      </c>
      <c r="D57" s="68">
        <v>79704.174083199992</v>
      </c>
      <c r="E57" s="68">
        <f t="shared" si="4"/>
        <v>86706.02636806095</v>
      </c>
      <c r="F57" s="69">
        <f t="shared" si="5"/>
        <v>85838.966104380335</v>
      </c>
    </row>
    <row r="58" spans="1:6" x14ac:dyDescent="0.25">
      <c r="A58" s="66">
        <v>45</v>
      </c>
      <c r="B58" s="67" t="s">
        <v>46</v>
      </c>
      <c r="C58" s="83" t="s">
        <v>76</v>
      </c>
      <c r="D58" s="68">
        <v>1208760.4216896</v>
      </c>
      <c r="E58" s="68">
        <f t="shared" si="4"/>
        <v>1314947.607214188</v>
      </c>
      <c r="F58" s="69">
        <f t="shared" si="5"/>
        <v>1301798.1311420461</v>
      </c>
    </row>
    <row r="59" spans="1:6" x14ac:dyDescent="0.25">
      <c r="A59" s="66">
        <v>46</v>
      </c>
      <c r="B59" s="67" t="s">
        <v>47</v>
      </c>
      <c r="C59" s="83" t="s">
        <v>77</v>
      </c>
      <c r="D59" s="68">
        <v>3180225.1096274401</v>
      </c>
      <c r="E59" s="68">
        <f t="shared" si="4"/>
        <v>3459601.5250579915</v>
      </c>
      <c r="F59" s="69">
        <f t="shared" si="5"/>
        <v>3425005.5098074116</v>
      </c>
    </row>
    <row r="60" spans="1:6" x14ac:dyDescent="0.25">
      <c r="A60" s="66">
        <v>47</v>
      </c>
      <c r="B60" s="67" t="s">
        <v>21</v>
      </c>
      <c r="C60" s="83" t="s">
        <v>108</v>
      </c>
      <c r="D60" s="68">
        <v>2018396.72</v>
      </c>
      <c r="E60" s="68">
        <f t="shared" si="4"/>
        <v>2195708.8350585601</v>
      </c>
      <c r="F60" s="69">
        <f t="shared" si="5"/>
        <v>2173751.7467079745</v>
      </c>
    </row>
    <row r="61" spans="1:6" x14ac:dyDescent="0.25">
      <c r="A61" s="66">
        <v>48</v>
      </c>
      <c r="B61" s="67" t="s">
        <v>24</v>
      </c>
      <c r="C61" s="83" t="s">
        <v>109</v>
      </c>
      <c r="D61" s="68">
        <v>230084.19</v>
      </c>
      <c r="E61" s="68">
        <f t="shared" si="4"/>
        <v>250296.62592312001</v>
      </c>
      <c r="F61" s="69">
        <f t="shared" si="5"/>
        <v>247793.6596638888</v>
      </c>
    </row>
    <row r="62" spans="1:6" x14ac:dyDescent="0.25">
      <c r="A62" s="66">
        <v>49</v>
      </c>
      <c r="B62" s="67" t="s">
        <v>25</v>
      </c>
      <c r="C62" s="83" t="s">
        <v>110</v>
      </c>
      <c r="D62" s="68">
        <v>310599.39</v>
      </c>
      <c r="E62" s="68">
        <f t="shared" si="4"/>
        <v>337884.92521272006</v>
      </c>
      <c r="F62" s="69">
        <f t="shared" si="5"/>
        <v>334506.07596059283</v>
      </c>
    </row>
    <row r="63" spans="1:6" x14ac:dyDescent="0.25">
      <c r="A63" s="66">
        <v>50</v>
      </c>
      <c r="B63" s="67" t="s">
        <v>26</v>
      </c>
      <c r="C63" s="83" t="s">
        <v>111</v>
      </c>
      <c r="D63" s="68">
        <v>1611683.19</v>
      </c>
      <c r="E63" s="68">
        <f t="shared" si="4"/>
        <v>1753266.3348751201</v>
      </c>
      <c r="F63" s="69">
        <f t="shared" si="5"/>
        <v>1735733.6715263689</v>
      </c>
    </row>
    <row r="64" spans="1:6" x14ac:dyDescent="0.25">
      <c r="A64" s="66">
        <v>51</v>
      </c>
      <c r="B64" s="67" t="s">
        <v>27</v>
      </c>
      <c r="C64" s="83" t="s">
        <v>112</v>
      </c>
      <c r="D64" s="68">
        <v>1616438.97</v>
      </c>
      <c r="E64" s="68">
        <f t="shared" si="4"/>
        <v>1758439.9006365601</v>
      </c>
      <c r="F64" s="69">
        <f t="shared" si="5"/>
        <v>1740855.5016301945</v>
      </c>
    </row>
    <row r="65" spans="1:13" x14ac:dyDescent="0.25">
      <c r="A65" s="66">
        <v>52</v>
      </c>
      <c r="B65" s="67" t="s">
        <v>28</v>
      </c>
      <c r="C65" s="83" t="s">
        <v>113</v>
      </c>
      <c r="D65" s="68">
        <f>307745.93</f>
        <v>307745.93</v>
      </c>
      <c r="E65" s="68">
        <f t="shared" si="4"/>
        <v>334780.79445864004</v>
      </c>
      <c r="F65" s="69">
        <f t="shared" si="5"/>
        <v>331432.98651405366</v>
      </c>
    </row>
    <row r="66" spans="1:13" x14ac:dyDescent="0.25">
      <c r="A66" s="66">
        <v>53</v>
      </c>
      <c r="B66" s="67" t="s">
        <v>48</v>
      </c>
      <c r="C66" s="83" t="s">
        <v>78</v>
      </c>
      <c r="D66" s="68">
        <v>3748688.8364216005</v>
      </c>
      <c r="E66" s="68">
        <f t="shared" si="4"/>
        <v>4078003.6533235656</v>
      </c>
      <c r="F66" s="69">
        <f t="shared" si="5"/>
        <v>4037223.61679033</v>
      </c>
    </row>
    <row r="67" spans="1:13" x14ac:dyDescent="0.25">
      <c r="A67" s="66">
        <v>54</v>
      </c>
      <c r="B67" s="67" t="s">
        <v>49</v>
      </c>
      <c r="C67" s="83" t="s">
        <v>79</v>
      </c>
      <c r="D67" s="68">
        <v>232241.76685879999</v>
      </c>
      <c r="E67" s="68">
        <f t="shared" si="4"/>
        <v>252643.74159381189</v>
      </c>
      <c r="F67" s="69">
        <f t="shared" si="5"/>
        <v>250117.30417787377</v>
      </c>
    </row>
    <row r="68" spans="1:13" x14ac:dyDescent="0.25">
      <c r="A68" s="66">
        <v>55</v>
      </c>
      <c r="B68" s="67" t="s">
        <v>50</v>
      </c>
      <c r="C68" s="83" t="s">
        <v>80</v>
      </c>
      <c r="D68" s="68">
        <v>14353.343377600002</v>
      </c>
      <c r="E68" s="68">
        <f t="shared" si="4"/>
        <v>15614.255886635408</v>
      </c>
      <c r="F68" s="69">
        <f t="shared" si="5"/>
        <v>15458.113327769053</v>
      </c>
    </row>
    <row r="69" spans="1:13" x14ac:dyDescent="0.25">
      <c r="A69" s="66">
        <v>56</v>
      </c>
      <c r="B69" s="67" t="s">
        <v>51</v>
      </c>
      <c r="C69" s="83" t="s">
        <v>81</v>
      </c>
      <c r="D69" s="68">
        <v>29177.283159360002</v>
      </c>
      <c r="E69" s="68">
        <f t="shared" si="4"/>
        <v>31740.449130343459</v>
      </c>
      <c r="F69" s="69">
        <f t="shared" si="5"/>
        <v>31423.044639040025</v>
      </c>
    </row>
    <row r="70" spans="1:13" x14ac:dyDescent="0.25">
      <c r="A70" s="66">
        <v>57</v>
      </c>
      <c r="B70" s="67" t="s">
        <v>52</v>
      </c>
      <c r="C70" s="83" t="s">
        <v>82</v>
      </c>
      <c r="D70" s="68">
        <v>77884.524450400015</v>
      </c>
      <c r="E70" s="68">
        <f t="shared" si="4"/>
        <v>84726.524154318759</v>
      </c>
      <c r="F70" s="69">
        <f t="shared" si="5"/>
        <v>83879.258912775564</v>
      </c>
    </row>
    <row r="71" spans="1:13" ht="45" x14ac:dyDescent="0.25">
      <c r="A71" s="66">
        <v>58</v>
      </c>
      <c r="B71" s="72" t="s">
        <v>84</v>
      </c>
      <c r="C71" s="83" t="s">
        <v>83</v>
      </c>
      <c r="D71" s="68">
        <v>3592.8409664000005</v>
      </c>
      <c r="E71" s="68">
        <f t="shared" si="4"/>
        <v>3908.4648596163079</v>
      </c>
      <c r="F71" s="70">
        <f t="shared" si="5"/>
        <v>3869.3802110201445</v>
      </c>
    </row>
    <row r="72" spans="1:13" ht="16.5" thickBot="1" x14ac:dyDescent="0.3">
      <c r="A72" s="52"/>
      <c r="B72" s="53"/>
      <c r="C72" s="53"/>
      <c r="D72" s="54"/>
      <c r="E72" s="54"/>
      <c r="F72" s="49"/>
    </row>
    <row r="73" spans="1:13" x14ac:dyDescent="0.25">
      <c r="A73" s="21"/>
      <c r="B73" s="57"/>
      <c r="C73" s="58"/>
      <c r="D73" s="55"/>
      <c r="E73" s="55"/>
      <c r="F73" s="42"/>
    </row>
    <row r="74" spans="1:13" s="7" customFormat="1" x14ac:dyDescent="0.25">
      <c r="A74" s="26"/>
      <c r="B74" s="59" t="s">
        <v>9</v>
      </c>
      <c r="C74" s="60"/>
      <c r="D74" s="56">
        <f>SUM(D8:D71)</f>
        <v>189816977.39024875</v>
      </c>
      <c r="E74" s="56">
        <f>SUM(E8:E71)</f>
        <v>199106793.94858944</v>
      </c>
      <c r="F74" s="61">
        <f>F7+F16+F34</f>
        <v>197115726.0091036</v>
      </c>
      <c r="G74" s="6"/>
      <c r="H74" s="6"/>
      <c r="I74" s="6"/>
      <c r="J74" s="6"/>
      <c r="K74" s="6"/>
      <c r="L74" s="6"/>
      <c r="M74" s="6"/>
    </row>
    <row r="75" spans="1:13" ht="16.5" thickBot="1" x14ac:dyDescent="0.3">
      <c r="A75" s="52"/>
      <c r="B75" s="62"/>
      <c r="C75" s="63"/>
      <c r="D75" s="54"/>
      <c r="E75" s="54"/>
      <c r="F75" s="64"/>
    </row>
  </sheetData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СП-По годам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2018-11-12T06:23:38Z</dcterms:modified>
</cp:coreProperties>
</file>